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ocuments\01 Cuarto TRIMESTRE 2019\"/>
    </mc:Choice>
  </mc:AlternateContent>
  <bookViews>
    <workbookView xWindow="-120" yWindow="-120" windowWidth="20730" windowHeight="11160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62" l="1"/>
  <c r="C37" i="62"/>
  <c r="C28" i="62"/>
  <c r="C20" i="62"/>
  <c r="C58" i="60" l="1"/>
  <c r="A3" i="59" l="1"/>
  <c r="E14" i="62" l="1"/>
  <c r="E13" i="62"/>
  <c r="E12" i="62"/>
  <c r="E11" i="62"/>
  <c r="E10" i="62"/>
  <c r="E9" i="62"/>
  <c r="E8" i="62"/>
  <c r="C72" i="59" l="1"/>
  <c r="D78" i="62" l="1"/>
  <c r="D69" i="62"/>
  <c r="D67" i="62"/>
  <c r="D65" i="62"/>
  <c r="D59" i="62"/>
  <c r="D56" i="62"/>
  <c r="D46" i="62"/>
  <c r="C78" i="62"/>
  <c r="C69" i="62"/>
  <c r="C67" i="62"/>
  <c r="C65" i="62"/>
  <c r="C59" i="62"/>
  <c r="C56" i="62"/>
  <c r="C46" i="62"/>
  <c r="D15" i="62" l="1"/>
  <c r="C15" i="62"/>
  <c r="E15" i="62" l="1"/>
  <c r="C218" i="60"/>
  <c r="C185" i="60"/>
  <c r="C170" i="60"/>
  <c r="C127" i="60" s="1"/>
  <c r="C160" i="60"/>
  <c r="C117" i="60"/>
  <c r="C107" i="60"/>
  <c r="C100" i="60"/>
  <c r="C73" i="60"/>
  <c r="C8" i="60"/>
  <c r="C99" i="60" l="1"/>
  <c r="C98" i="60" s="1"/>
  <c r="C101" i="59"/>
  <c r="E72" i="59" l="1"/>
  <c r="D72" i="59"/>
  <c r="E60" i="59"/>
  <c r="D60" i="59" l="1"/>
  <c r="C60" i="59"/>
  <c r="C30" i="64" l="1"/>
  <c r="C39" i="64" s="1"/>
  <c r="C7" i="64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60" l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<sst xmlns="http://schemas.openxmlformats.org/spreadsheetml/2006/main" count="940" uniqueCount="671">
  <si>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</si>
  <si>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</si>
  <si>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</si>
  <si>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</si>
  <si>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</si>
  <si>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</si>
  <si>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</si>
  <si>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</si>
  <si>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</si>
  <si>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</si>
  <si>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</si>
  <si>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</si>
  <si>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</si>
  <si>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</si>
  <si>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</si>
  <si>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</si>
  <si>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</si>
  <si>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</si>
  <si>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</si>
  <si>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</si>
  <si>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</si>
  <si>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</si>
  <si>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</si>
  <si>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</si>
  <si>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</si>
  <si>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</si>
  <si>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</si>
  <si>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</si>
  <si>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</si>
  <si>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</si>
  <si>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</si>
  <si>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</si>
  <si>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</si>
  <si>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</si>
  <si>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</si>
  <si>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</si>
  <si>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</si>
  <si>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</si>
  <si>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</si>
  <si>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</si>
  <si>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</si>
  <si>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</si>
  <si>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</si>
  <si>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</si>
  <si>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</si>
  <si>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</si>
  <si>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</si>
  <si>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</si>
  <si>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</si>
  <si>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</si>
  <si>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</si>
  <si>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</si>
  <si>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</si>
  <si>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</si>
  <si>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</si>
  <si>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</si>
  <si>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</si>
  <si>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</si>
  <si>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</si>
  <si>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</si>
  <si>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</si>
  <si>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</si>
  <si>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</si>
  <si>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</si>
  <si>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</si>
  <si>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</si>
  <si>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</si>
  <si>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</si>
  <si>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</si>
  <si>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</si>
  <si>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</si>
  <si>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</si>
  <si>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</si>
  <si>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</si>
  <si>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</si>
  <si>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</si>
  <si>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</si>
  <si>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</si>
  <si>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</si>
  <si>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</si>
  <si>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</si>
  <si>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</si>
  <si>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</si>
  <si>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</si>
  <si>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</si>
  <si>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</si>
  <si>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</si>
  <si>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</si>
  <si>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</si>
  <si>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</si>
  <si>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</si>
  <si>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</si>
  <si>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</si>
  <si>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</si>
  <si>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</si>
  <si>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</si>
  <si>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</si>
  <si>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</si>
  <si>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</si>
  <si>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</si>
  <si>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</si>
  <si>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</si>
  <si>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</si>
  <si>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</si>
  <si>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</si>
  <si>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</si>
  <si>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</si>
  <si>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</si>
  <si>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</si>
  <si>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</si>
  <si>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</si>
  <si>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</si>
  <si>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</si>
  <si>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</si>
  <si>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</si>
  <si>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</si>
  <si>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</si>
  <si>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</si>
  <si>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</si>
  <si>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</si>
  <si>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</si>
  <si>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</si>
  <si>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</si>
  <si>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</si>
  <si>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</si>
  <si>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</si>
  <si>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</si>
  <si>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</si>
  <si>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</si>
  <si>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</si>
  <si>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</si>
  <si>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</si>
  <si>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</si>
  <si>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</si>
  <si>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</si>
  <si>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</si>
  <si>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</si>
  <si>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</si>
  <si>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</si>
  <si>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</si>
  <si>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</si>
  <si>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</si>
  <si>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</si>
  <si>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</si>
  <si>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</si>
  <si>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</si>
  <si>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</si>
  <si>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</si>
  <si>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</si>
  <si>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</si>
  <si>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</si>
  <si>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</si>
  <si>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</si>
  <si>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</si>
  <si>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</si>
  <si>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</si>
  <si>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</si>
  <si>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</si>
  <si>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</si>
  <si>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</si>
  <si>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</si>
  <si>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</si>
  <si>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</si>
  <si>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</si>
  <si>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</si>
  <si>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</si>
  <si>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</si>
  <si>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</si>
  <si>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</si>
  <si>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</si>
  <si>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</si>
  <si>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</si>
  <si>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</si>
  <si>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</si>
  <si>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</si>
  <si>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</si>
  <si>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</si>
  <si>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</si>
  <si>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</si>
  <si>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</si>
  <si>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</si>
  <si>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</si>
  <si>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</si>
  <si>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</si>
  <si>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</si>
  <si>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</si>
  <si>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</si>
  <si>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</si>
  <si>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</si>
  <si>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</si>
  <si>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</si>
  <si>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</si>
  <si>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</si>
  <si>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</si>
  <si>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</si>
  <si>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</si>
  <si>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</si>
  <si>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</si>
  <si>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</si>
  <si>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</si>
  <si>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</si>
  <si>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</si>
  <si>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</si>
  <si>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</si>
  <si>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</si>
  <si>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</si>
  <si>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</si>
  <si>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</si>
  <si>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</si>
  <si>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</si>
  <si>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</si>
  <si>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</si>
  <si>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</si>
  <si>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</si>
  <si>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</si>
  <si>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</si>
  <si>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</si>
  <si>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</si>
  <si>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</si>
  <si>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</si>
  <si>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</si>
  <si>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</si>
  <si>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</si>
  <si>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</si>
  <si>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</si>
  <si>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</si>
  <si>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</si>
  <si>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</si>
  <si>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</si>
  <si>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</si>
  <si>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</si>
  <si>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</si>
  <si>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</si>
  <si>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</si>
  <si>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</si>
  <si>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</si>
  <si>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</si>
  <si>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</si>
  <si>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</si>
  <si>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</si>
  <si>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</si>
  <si>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</si>
  <si>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</si>
  <si>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</si>
  <si>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</si>
  <si>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</si>
  <si>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</si>
  <si>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</si>
  <si>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</si>
  <si>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</si>
  <si>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</si>
  <si>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</si>
  <si>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</si>
  <si>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</si>
  <si>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</si>
  <si>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</si>
  <si>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</si>
  <si>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</si>
  <si>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</si>
  <si>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</si>
  <si>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</si>
  <si>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</si>
  <si>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</si>
  <si>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</si>
  <si>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</si>
  <si>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</si>
  <si>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</si>
  <si>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</si>
  <si>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</si>
  <si>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</si>
  <si>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</si>
  <si>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</si>
  <si>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</si>
  <si>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</si>
  <si>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</si>
  <si>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</si>
  <si>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</si>
  <si>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</si>
  <si>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</si>
  <si>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</si>
  <si>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</si>
  <si>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</si>
  <si>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</si>
  <si>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</si>
  <si>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</si>
  <si>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</si>
  <si>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</si>
  <si>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</si>
  <si>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</si>
  <si>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</si>
  <si>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</si>
  <si>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</si>
  <si>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</si>
  <si>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</si>
  <si>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</si>
  <si>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</si>
  <si>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</si>
  <si>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</si>
  <si>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</si>
  <si>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</si>
  <si>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</si>
  <si>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</si>
  <si>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</si>
  <si>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</si>
  <si>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</si>
  <si>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</si>
  <si>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</si>
  <si>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</si>
  <si>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</si>
  <si>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</si>
  <si>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</si>
  <si>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</si>
  <si>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</si>
  <si>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</si>
  <si>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</si>
  <si>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</si>
  <si>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</si>
  <si>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</si>
  <si>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</si>
  <si>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</si>
  <si>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</si>
  <si>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</si>
  <si>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</si>
  <si>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</si>
  <si>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</si>
  <si>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</si>
  <si>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</si>
  <si>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</si>
  <si>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</si>
  <si>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</si>
  <si>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</si>
  <si>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</si>
  <si>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</si>
  <si>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</si>
  <si>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</si>
  <si>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</si>
  <si>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</si>
  <si>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</si>
  <si>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</si>
  <si>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</si>
  <si>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</si>
  <si>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</si>
  <si>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</si>
  <si>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</si>
  <si>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</si>
  <si>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</si>
  <si>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</si>
  <si>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</si>
  <si>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</si>
  <si>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</si>
  <si>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</si>
  <si>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</si>
  <si>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</si>
  <si>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</si>
  <si>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</si>
  <si>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</si>
  <si>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</si>
  <si>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</si>
  <si>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</si>
  <si>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</si>
  <si>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</si>
  <si>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</si>
  <si>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</si>
  <si>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</si>
  <si>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</si>
  <si>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</si>
  <si>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</si>
  <si>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</si>
  <si>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</si>
  <si>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</si>
  <si>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</si>
  <si>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</si>
  <si>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</si>
  <si>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</si>
  <si>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</si>
  <si>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</si>
  <si>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</si>
  <si>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</si>
  <si>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</si>
  <si>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</si>
  <si>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</si>
  <si>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</si>
  <si>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</si>
  <si>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</si>
  <si>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</si>
  <si>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</si>
  <si>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</si>
  <si>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</si>
  <si>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</si>
  <si>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</si>
  <si>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</si>
  <si>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</si>
  <si>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</si>
  <si>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</si>
  <si>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</si>
  <si>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</si>
  <si>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</si>
  <si>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</si>
  <si>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</si>
  <si>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</si>
  <si>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</si>
  <si>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</si>
  <si>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</si>
  <si>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</si>
  <si>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</si>
  <si>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</si>
  <si>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</si>
  <si>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</si>
  <si>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</si>
  <si>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</si>
  <si>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</si>
  <si>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</si>
  <si>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</si>
  <si>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</si>
  <si>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</si>
  <si>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</si>
  <si>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</si>
  <si>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</si>
  <si>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</si>
  <si>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</si>
  <si>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</si>
  <si>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</si>
  <si>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</si>
  <si>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</si>
  <si>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</si>
  <si>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</si>
  <si>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</si>
  <si>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</si>
  <si>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</si>
  <si>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</si>
  <si>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</si>
  <si>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</si>
  <si>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</si>
  <si>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</si>
  <si>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</si>
  <si>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</si>
  <si>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</si>
  <si>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</si>
  <si>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</si>
  <si>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</si>
  <si>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</si>
  <si>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</si>
  <si>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</si>
  <si>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</si>
  <si>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</si>
  <si>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</si>
  <si>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</si>
  <si>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</si>
  <si>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</si>
  <si>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</si>
  <si>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</si>
  <si>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</si>
  <si>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</si>
  <si>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</si>
  <si>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</si>
  <si>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</si>
  <si>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</si>
  <si>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</si>
  <si>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</si>
  <si>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</si>
  <si>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</si>
  <si>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</si>
  <si>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</si>
  <si>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</si>
  <si>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</si>
  <si>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</si>
  <si>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</si>
  <si>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</si>
  <si>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</si>
  <si>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</si>
  <si>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</si>
  <si>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</si>
  <si>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</si>
  <si>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</si>
  <si>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</si>
  <si>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</si>
  <si>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</si>
  <si>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</si>
  <si>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</si>
  <si>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</si>
  <si>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</si>
  <si>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</si>
  <si>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</si>
  <si>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</si>
  <si>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</si>
  <si>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</si>
  <si>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</si>
  <si>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</si>
  <si>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</si>
  <si>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</si>
  <si>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</si>
  <si>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</si>
  <si>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</si>
  <si>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</si>
  <si>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</si>
  <si>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</si>
  <si>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</si>
  <si>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</si>
  <si>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</si>
  <si>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</si>
  <si>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</si>
  <si>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</si>
  <si>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</si>
  <si>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</si>
  <si>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</si>
  <si>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</si>
  <si>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</si>
  <si>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</si>
  <si>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</si>
  <si>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</si>
  <si>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</si>
  <si>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</si>
  <si>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</si>
  <si>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</si>
  <si>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</si>
  <si>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</si>
  <si>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</si>
  <si>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</si>
  <si>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</si>
  <si>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</si>
  <si>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</si>
  <si>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</si>
  <si>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</si>
  <si>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</si>
  <si>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</si>
  <si>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</si>
  <si>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</si>
  <si>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</si>
  <si>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</si>
  <si>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</si>
  <si>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</si>
  <si>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</si>
  <si>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</si>
  <si>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</si>
  <si>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</si>
  <si>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</si>
  <si>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</si>
  <si>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</si>
  <si>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</si>
  <si>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</si>
  <si>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</si>
  <si>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</si>
  <si>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</si>
  <si>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</si>
  <si>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</si>
  <si>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</si>
  <si>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</si>
  <si>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</si>
  <si>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</si>
  <si>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</si>
  <si>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</si>
  <si>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</si>
  <si>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</si>
  <si>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</si>
  <si>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</si>
  <si>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</si>
  <si>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</si>
  <si>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</si>
  <si>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</si>
  <si>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</si>
  <si>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</si>
  <si>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</si>
  <si>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</si>
  <si>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</si>
  <si>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</si>
  <si>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</si>
  <si>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</si>
  <si>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</si>
  <si>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</si>
  <si>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</si>
  <si>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</si>
  <si>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</si>
  <si>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</si>
  <si>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</si>
  <si>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</si>
  <si>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</si>
  <si>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</si>
  <si>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</si>
  <si>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</si>
  <si>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</si>
  <si>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</si>
  <si>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</si>
  <si>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</si>
  <si>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</si>
  <si>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</si>
  <si>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</si>
  <si>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</si>
  <si>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</si>
  <si>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</si>
  <si>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</si>
  <si>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</si>
  <si>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</si>
  <si>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</si>
  <si>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</si>
  <si>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</si>
  <si>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</si>
  <si>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</si>
  <si>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</si>
  <si>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</si>
  <si>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</si>
  <si>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</si>
  <si>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</si>
  <si>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</si>
  <si>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</si>
  <si>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</si>
  <si>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</si>
  <si>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</si>
  <si>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</si>
  <si>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</si>
  <si>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</si>
  <si>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</si>
  <si>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</si>
  <si>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</si>
  <si>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</si>
  <si>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</si>
  <si>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</si>
  <si>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</si>
  <si>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</si>
  <si>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</si>
  <si>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</si>
  <si>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</si>
  <si>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</si>
  <si>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</si>
  <si>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</si>
  <si>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</si>
  <si>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</si>
  <si>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</si>
  <si>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</si>
  <si>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</si>
  <si>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</si>
  <si>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</si>
  <si>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</si>
  <si>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</si>
  <si>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</si>
  <si>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</si>
  <si>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</si>
  <si>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</si>
  <si>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</si>
  <si>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</si>
  <si>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</si>
  <si>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</si>
  <si>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</si>
  <si>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</si>
  <si>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</si>
  <si>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</si>
  <si>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</si>
  <si>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Fideicomiso Museo de la Ciudad de León</t>
  </si>
  <si>
    <t>Preservación</t>
  </si>
  <si>
    <t>precio unitario</t>
  </si>
  <si>
    <t>No hay método de valuación</t>
  </si>
  <si>
    <t>no existe conveniencia</t>
  </si>
  <si>
    <t>este inventario en mi opinión debe darse de baja</t>
  </si>
  <si>
    <t>Linea recta</t>
  </si>
  <si>
    <t>total depreciada</t>
  </si>
  <si>
    <t>Art.31 LISR porque la figura jurídica es una A.C</t>
  </si>
  <si>
    <t>ingresos por acceso a las salas museísticas al público en general</t>
  </si>
  <si>
    <t>Rendimientos bancarios</t>
  </si>
  <si>
    <t>imss rcv infonavit</t>
  </si>
  <si>
    <t>sueldos</t>
  </si>
  <si>
    <t>obra de arte piezas arqueológicas numerario</t>
  </si>
  <si>
    <t>inicio de fideicomiso</t>
  </si>
  <si>
    <t>municipal</t>
  </si>
  <si>
    <t>100% municipal</t>
  </si>
  <si>
    <t>Bajo protesta de decir verdad declaramos que los Estados Financieros y sus notas son razonablemente correctos y son responsabildad del emisor.</t>
  </si>
  <si>
    <t>C.P. José Isaac Ortega Ramírez</t>
  </si>
  <si>
    <t>Director Administrativo</t>
  </si>
  <si>
    <t>_______________________</t>
  </si>
  <si>
    <t>___________________________________________________</t>
  </si>
  <si>
    <t>Sr. Gerardo Enrique Partido Vite</t>
  </si>
  <si>
    <t>Titular del Museo de la Ciudad de León</t>
  </si>
  <si>
    <t>Correspondiente 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</si>
</sst>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7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9" fontId="14" fillId="0" borderId="0" xfId="8" applyNumberFormat="1" applyFont="1"/>
    <xf numFmtId="0" fontId="3" fillId="0" borderId="0" xfId="3" applyFont="1" applyFill="1" applyBorder="1" applyProtection="1"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6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47" t="s">
        <v>646</v>
      </c>
      <c r="B1" s="147"/>
      <c r="C1" s="58"/>
      <c r="D1" s="55" t="s">
        <v>222</v>
      </c>
      <c r="E1" s="56">
        <v>2019</v>
      </c>
    </row>
    <row r="2" spans="1:5" ht="18.95" customHeight="1" x14ac:dyDescent="0.2">
      <c r="A2" s="148" t="s">
        <v>533</v>
      </c>
      <c r="B2" s="148"/>
      <c r="C2" s="77"/>
      <c r="D2" s="55" t="s">
        <v>224</v>
      </c>
      <c r="E2" s="58" t="s">
        <v>225</v>
      </c>
    </row>
    <row r="3" spans="1:5" ht="18.95" customHeight="1" x14ac:dyDescent="0.2">
      <c r="A3" s="149" t="s">
        <v>670</v>
      </c>
      <c r="B3" s="149"/>
      <c r="C3" s="58"/>
      <c r="D3" s="55" t="s">
        <v>226</v>
      </c>
      <c r="E3" s="56">
        <v>1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  <row r="42" spans="1:2" x14ac:dyDescent="0.2">
      <c r="A42" s="28" t="s">
        <v>663</v>
      </c>
    </row>
    <row r="44" spans="1:2" x14ac:dyDescent="0.2">
      <c r="A44" s="145" t="s">
        <v>666</v>
      </c>
      <c r="B44" s="146" t="s">
        <v>667</v>
      </c>
    </row>
    <row r="45" spans="1:2" x14ac:dyDescent="0.2">
      <c r="A45" s="145" t="s">
        <v>664</v>
      </c>
      <c r="B45" s="146" t="s">
        <v>668</v>
      </c>
    </row>
    <row r="46" spans="1:2" x14ac:dyDescent="0.2">
      <c r="A46" s="145" t="s">
        <v>665</v>
      </c>
      <c r="B46" s="146" t="s">
        <v>669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130" zoomScale="124" zoomScaleNormal="124" workbookViewId="0">
      <selection activeCell="D60" sqref="D60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50" t="str">
        <f>'Notas a los Edos Financieros'!A1</f>
        <v>Fideicomiso Museo de la Ciudad de León</v>
      </c>
      <c r="B1" s="151"/>
      <c r="C1" s="151"/>
      <c r="D1" s="151"/>
      <c r="E1" s="151"/>
      <c r="F1" s="151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50" t="s">
        <v>223</v>
      </c>
      <c r="B2" s="151"/>
      <c r="C2" s="151"/>
      <c r="D2" s="151"/>
      <c r="E2" s="151"/>
      <c r="F2" s="151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50" t="str">
        <f>'Notas a los Edos Financieros'!A3</f>
        <v>Correspondiente del 1 de enero al 31 de diciembre de 2019</v>
      </c>
      <c r="B3" s="151"/>
      <c r="C3" s="151"/>
      <c r="D3" s="151"/>
      <c r="E3" s="151"/>
      <c r="F3" s="151"/>
      <c r="G3" s="55" t="s">
        <v>226</v>
      </c>
      <c r="H3" s="66">
        <f>'Notas a los Edos Financieros'!E3</f>
        <v>1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1292924.57</v>
      </c>
      <c r="D8" s="61" t="s">
        <v>647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572</v>
      </c>
      <c r="D20" s="65">
        <v>0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314397</v>
      </c>
    </row>
    <row r="31" spans="1:8" x14ac:dyDescent="0.2">
      <c r="A31" s="63">
        <v>1141</v>
      </c>
      <c r="B31" s="61" t="s">
        <v>248</v>
      </c>
      <c r="C31" s="65">
        <v>314397</v>
      </c>
      <c r="D31" s="61" t="s">
        <v>648</v>
      </c>
      <c r="E31" s="61" t="s">
        <v>649</v>
      </c>
      <c r="F31" s="61" t="s">
        <v>650</v>
      </c>
      <c r="G31" s="61" t="s">
        <v>651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0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261</v>
      </c>
      <c r="C53" s="65">
        <v>0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f>+C61+C62+C63+C64+C65+C66+C67+C68</f>
        <v>7142338.8099999996</v>
      </c>
      <c r="D60" s="65">
        <f>+D61+D62+D63+D64+D65+D66+D67+D68</f>
        <v>71048.100000000006</v>
      </c>
      <c r="E60" s="65">
        <f>+E61+E62+E63+E64+E65+E66+E67+E68</f>
        <v>-628736.59000000008</v>
      </c>
    </row>
    <row r="61" spans="1:9" x14ac:dyDescent="0.2">
      <c r="A61" s="63">
        <v>1241</v>
      </c>
      <c r="B61" s="61" t="s">
        <v>269</v>
      </c>
      <c r="C61" s="65">
        <v>662207.65</v>
      </c>
      <c r="D61" s="65">
        <v>60735.89</v>
      </c>
      <c r="E61" s="65">
        <v>-536556.29</v>
      </c>
      <c r="F61" s="61" t="s">
        <v>652</v>
      </c>
      <c r="G61" s="144">
        <v>0.1</v>
      </c>
      <c r="H61" s="61" t="s">
        <v>654</v>
      </c>
    </row>
    <row r="62" spans="1:9" x14ac:dyDescent="0.2">
      <c r="A62" s="63">
        <v>1242</v>
      </c>
      <c r="B62" s="61" t="s">
        <v>270</v>
      </c>
      <c r="C62" s="65">
        <v>0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271</v>
      </c>
      <c r="C63" s="65">
        <v>0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0</v>
      </c>
      <c r="D64" s="65">
        <v>0</v>
      </c>
      <c r="E64" s="65">
        <v>0</v>
      </c>
    </row>
    <row r="65" spans="1:9" x14ac:dyDescent="0.2">
      <c r="A65" s="63">
        <v>1245</v>
      </c>
      <c r="B65" s="61" t="s">
        <v>273</v>
      </c>
      <c r="C65" s="65">
        <v>83777.11</v>
      </c>
      <c r="D65" s="65">
        <v>0</v>
      </c>
      <c r="E65" s="65">
        <v>-71651.039999999994</v>
      </c>
      <c r="F65" s="61" t="s">
        <v>652</v>
      </c>
      <c r="G65" s="144">
        <v>0.1</v>
      </c>
      <c r="H65" s="61" t="s">
        <v>654</v>
      </c>
      <c r="I65" s="61" t="s">
        <v>653</v>
      </c>
    </row>
    <row r="66" spans="1:9" x14ac:dyDescent="0.2">
      <c r="A66" s="63">
        <v>1246</v>
      </c>
      <c r="B66" s="61" t="s">
        <v>274</v>
      </c>
      <c r="C66" s="65">
        <v>107478.45</v>
      </c>
      <c r="D66" s="65">
        <v>10312.209999999999</v>
      </c>
      <c r="E66" s="65">
        <v>-20529.259999999998</v>
      </c>
      <c r="F66" s="61" t="s">
        <v>652</v>
      </c>
      <c r="G66" s="144">
        <v>0.1</v>
      </c>
      <c r="H66" s="61" t="s">
        <v>654</v>
      </c>
    </row>
    <row r="67" spans="1:9" x14ac:dyDescent="0.2">
      <c r="A67" s="63">
        <v>1247</v>
      </c>
      <c r="B67" s="61" t="s">
        <v>275</v>
      </c>
      <c r="C67" s="65">
        <v>6288875.5999999996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f>+C73+C74+C75+C76+C77+C78+C79+C80+C81+C82+C83+C84</f>
        <v>340433.52</v>
      </c>
      <c r="D72" s="65">
        <f>+D73+D74+D75+D76+D77+D78+D79+D80+D81+D82+D83+D84</f>
        <v>76303.759999999995</v>
      </c>
      <c r="E72" s="65">
        <f>+E73+E74+E75+E76+E77+E78+E79+E80+E81+E82+E83+E84</f>
        <v>-442296.04</v>
      </c>
    </row>
    <row r="73" spans="1:9" x14ac:dyDescent="0.2">
      <c r="A73" s="63">
        <v>1251</v>
      </c>
      <c r="B73" s="61" t="s">
        <v>279</v>
      </c>
      <c r="C73" s="65">
        <v>118320</v>
      </c>
      <c r="D73" s="65">
        <v>76303.759999999995</v>
      </c>
      <c r="E73" s="65">
        <v>-442296.04</v>
      </c>
      <c r="F73" s="61" t="s">
        <v>652</v>
      </c>
      <c r="G73" s="144">
        <v>0.3</v>
      </c>
      <c r="H73" s="61" t="s">
        <v>654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0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283</v>
      </c>
      <c r="C77" s="65">
        <v>222113.52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f>+C102+C103+C104+C105+C106+C107+C108+C109+C110+C111+C112+C113+C114</f>
        <v>84827.09</v>
      </c>
      <c r="D101" s="65">
        <v>0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62275.07</v>
      </c>
      <c r="D103" s="65">
        <v>0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22552.02</v>
      </c>
      <c r="D108" s="65">
        <v>0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6" sqref="B6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opLeftCell="B211" zoomScale="148" zoomScaleNormal="148" workbookViewId="0">
      <selection activeCell="C98" sqref="C98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48" t="str">
        <f>ESF!A1</f>
        <v>Fideicomiso Museo de la Ciudad de León</v>
      </c>
      <c r="B1" s="148"/>
      <c r="C1" s="148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48" t="s">
        <v>335</v>
      </c>
      <c r="B2" s="148"/>
      <c r="C2" s="148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48" t="str">
        <f>ESF!A3</f>
        <v>Correspondiente del 1 de enero al 31 de diciembre de 2019</v>
      </c>
      <c r="B3" s="148"/>
      <c r="C3" s="148"/>
      <c r="D3" s="55" t="s">
        <v>226</v>
      </c>
      <c r="E3" s="66">
        <f>'Notas a los Edos Financieros'!E3</f>
        <v>1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f>+C9+C10+C11+C12+C13+C14+C15+C16+C17+C18+C19+C20+C21+C22+C23+C24+C25+C26+C27+C28+C29+C30+C31+C32+C33+C34+C35+C36+C37+C38+C39+C40+C41+C42+C43+C44+C45+C46+C47+C48+C49+C50+C51+C52+C53+C54</f>
        <v>12196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12196</v>
      </c>
      <c r="D45" s="90" t="s">
        <v>655</v>
      </c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f>+C59+C60+C61+C62+C63+C64+C65+C66+C67+C68+C69</f>
        <v>3372075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3372075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f>+C74+C75+C76+C77+C78+C79+C80+C81+C82+C83+C84+C85+C86+C87+C88+C89+C90+C91+C92+C93+C94</f>
        <v>96613.95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96613.95</v>
      </c>
      <c r="D74" s="90" t="s">
        <v>656</v>
      </c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5" x14ac:dyDescent="0.2">
      <c r="A98" s="92">
        <v>5000</v>
      </c>
      <c r="B98" s="90" t="s">
        <v>391</v>
      </c>
      <c r="C98" s="93">
        <f>+C99+C185</f>
        <v>2756674.7399999998</v>
      </c>
      <c r="D98" s="94">
        <f>C98/C98</f>
        <v>1</v>
      </c>
      <c r="E98" s="90"/>
    </row>
    <row r="99" spans="1:5" x14ac:dyDescent="0.2">
      <c r="A99" s="92">
        <v>5100</v>
      </c>
      <c r="B99" s="90" t="s">
        <v>392</v>
      </c>
      <c r="C99" s="93">
        <f>+C100+C107+C117</f>
        <v>2609322.88</v>
      </c>
      <c r="D99" s="94">
        <f>C99/$C$99</f>
        <v>1</v>
      </c>
      <c r="E99" s="90"/>
    </row>
    <row r="100" spans="1:5" x14ac:dyDescent="0.2">
      <c r="A100" s="92">
        <v>5110</v>
      </c>
      <c r="B100" s="90" t="s">
        <v>393</v>
      </c>
      <c r="C100" s="93">
        <f>+C101+C102+C103+C104+C105+C106+C10</f>
        <v>1984630.37</v>
      </c>
      <c r="D100" s="94">
        <f t="shared" ref="D100:D163" si="0">C100/$C$99</f>
        <v>0.76059210043028491</v>
      </c>
      <c r="E100" s="90"/>
    </row>
    <row r="101" spans="1:5" x14ac:dyDescent="0.2">
      <c r="A101" s="92">
        <v>5111</v>
      </c>
      <c r="B101" s="90" t="s">
        <v>394</v>
      </c>
      <c r="C101" s="93">
        <v>1320075.04</v>
      </c>
      <c r="D101" s="94">
        <f t="shared" si="0"/>
        <v>0.50590712637295387</v>
      </c>
      <c r="E101" s="90" t="s">
        <v>658</v>
      </c>
    </row>
    <row r="102" spans="1:5" x14ac:dyDescent="0.2">
      <c r="A102" s="92">
        <v>5112</v>
      </c>
      <c r="B102" s="90" t="s">
        <v>395</v>
      </c>
      <c r="C102" s="93">
        <v>0</v>
      </c>
      <c r="D102" s="94">
        <f t="shared" si="0"/>
        <v>0</v>
      </c>
      <c r="E102" s="90"/>
    </row>
    <row r="103" spans="1:5" x14ac:dyDescent="0.2">
      <c r="A103" s="92">
        <v>5113</v>
      </c>
      <c r="B103" s="90" t="s">
        <v>396</v>
      </c>
      <c r="C103" s="93">
        <v>202490.55</v>
      </c>
      <c r="D103" s="94">
        <f t="shared" si="0"/>
        <v>7.7602718909206059E-2</v>
      </c>
      <c r="E103" s="90"/>
    </row>
    <row r="104" spans="1:5" x14ac:dyDescent="0.2">
      <c r="A104" s="92">
        <v>5114</v>
      </c>
      <c r="B104" s="90" t="s">
        <v>397</v>
      </c>
      <c r="C104" s="93">
        <v>298828.52</v>
      </c>
      <c r="D104" s="94">
        <f t="shared" si="0"/>
        <v>0.11452339696649579</v>
      </c>
      <c r="E104" s="90" t="s">
        <v>657</v>
      </c>
    </row>
    <row r="105" spans="1:5" x14ac:dyDescent="0.2">
      <c r="A105" s="92">
        <v>5115</v>
      </c>
      <c r="B105" s="90" t="s">
        <v>398</v>
      </c>
      <c r="C105" s="93">
        <v>163236.26</v>
      </c>
      <c r="D105" s="94">
        <f t="shared" si="0"/>
        <v>6.2558858181629109E-2</v>
      </c>
      <c r="E105" s="90"/>
    </row>
    <row r="106" spans="1:5" x14ac:dyDescent="0.2">
      <c r="A106" s="92">
        <v>5116</v>
      </c>
      <c r="B106" s="90" t="s">
        <v>399</v>
      </c>
      <c r="C106" s="93">
        <v>0</v>
      </c>
      <c r="D106" s="94">
        <f t="shared" si="0"/>
        <v>0</v>
      </c>
      <c r="E106" s="90"/>
    </row>
    <row r="107" spans="1:5" x14ac:dyDescent="0.2">
      <c r="A107" s="92">
        <v>5120</v>
      </c>
      <c r="B107" s="90" t="s">
        <v>400</v>
      </c>
      <c r="C107" s="93">
        <f>+C108+C109+C110+C111+C112+C113+C114+C115+C116</f>
        <v>147675.46000000002</v>
      </c>
      <c r="D107" s="94">
        <f t="shared" si="0"/>
        <v>5.6595318705824564E-2</v>
      </c>
      <c r="E107" s="90"/>
    </row>
    <row r="108" spans="1:5" x14ac:dyDescent="0.2">
      <c r="A108" s="92">
        <v>5121</v>
      </c>
      <c r="B108" s="90" t="s">
        <v>401</v>
      </c>
      <c r="C108" s="93">
        <v>133799.76</v>
      </c>
      <c r="D108" s="94">
        <f t="shared" si="0"/>
        <v>5.1277578955656121E-2</v>
      </c>
      <c r="E108" s="90"/>
    </row>
    <row r="109" spans="1:5" x14ac:dyDescent="0.2">
      <c r="A109" s="92">
        <v>5122</v>
      </c>
      <c r="B109" s="90" t="s">
        <v>402</v>
      </c>
      <c r="C109" s="93">
        <v>2270</v>
      </c>
      <c r="D109" s="94">
        <f t="shared" si="0"/>
        <v>8.6995749640611747E-4</v>
      </c>
      <c r="E109" s="90"/>
    </row>
    <row r="110" spans="1:5" x14ac:dyDescent="0.2">
      <c r="A110" s="92">
        <v>5123</v>
      </c>
      <c r="B110" s="90" t="s">
        <v>403</v>
      </c>
      <c r="C110" s="93">
        <v>0</v>
      </c>
      <c r="D110" s="94">
        <f t="shared" si="0"/>
        <v>0</v>
      </c>
      <c r="E110" s="90"/>
    </row>
    <row r="111" spans="1:5" x14ac:dyDescent="0.2">
      <c r="A111" s="92">
        <v>5124</v>
      </c>
      <c r="B111" s="90" t="s">
        <v>404</v>
      </c>
      <c r="C111" s="93">
        <v>11605.7</v>
      </c>
      <c r="D111" s="94">
        <f t="shared" si="0"/>
        <v>4.4477822537623253E-3</v>
      </c>
      <c r="E111" s="90"/>
    </row>
    <row r="112" spans="1:5" x14ac:dyDescent="0.2">
      <c r="A112" s="92">
        <v>5125</v>
      </c>
      <c r="B112" s="90" t="s">
        <v>405</v>
      </c>
      <c r="C112" s="93">
        <v>0</v>
      </c>
      <c r="D112" s="94">
        <f t="shared" si="0"/>
        <v>0</v>
      </c>
      <c r="E112" s="90"/>
    </row>
    <row r="113" spans="1:5" x14ac:dyDescent="0.2">
      <c r="A113" s="92">
        <v>5126</v>
      </c>
      <c r="B113" s="90" t="s">
        <v>406</v>
      </c>
      <c r="C113" s="93">
        <v>0</v>
      </c>
      <c r="D113" s="94">
        <f t="shared" si="0"/>
        <v>0</v>
      </c>
      <c r="E113" s="90"/>
    </row>
    <row r="114" spans="1:5" x14ac:dyDescent="0.2">
      <c r="A114" s="92">
        <v>5127</v>
      </c>
      <c r="B114" s="90" t="s">
        <v>407</v>
      </c>
      <c r="C114" s="93">
        <v>0</v>
      </c>
      <c r="D114" s="94">
        <f t="shared" si="0"/>
        <v>0</v>
      </c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409</v>
      </c>
      <c r="C116" s="93">
        <v>0</v>
      </c>
      <c r="D116" s="94">
        <f t="shared" si="0"/>
        <v>0</v>
      </c>
      <c r="E116" s="90"/>
    </row>
    <row r="117" spans="1:5" x14ac:dyDescent="0.2">
      <c r="A117" s="92">
        <v>5130</v>
      </c>
      <c r="B117" s="90" t="s">
        <v>410</v>
      </c>
      <c r="C117" s="93">
        <f>+C118+C119+C120+C121+C122+C123+C124+C125+C126</f>
        <v>477017.05000000005</v>
      </c>
      <c r="D117" s="94">
        <f t="shared" si="0"/>
        <v>0.18281258086389066</v>
      </c>
      <c r="E117" s="90"/>
    </row>
    <row r="118" spans="1:5" x14ac:dyDescent="0.2">
      <c r="A118" s="92">
        <v>5131</v>
      </c>
      <c r="B118" s="90" t="s">
        <v>411</v>
      </c>
      <c r="C118" s="93">
        <v>114502.55</v>
      </c>
      <c r="D118" s="94">
        <f t="shared" si="0"/>
        <v>4.3882093273178983E-2</v>
      </c>
      <c r="E118" s="90"/>
    </row>
    <row r="119" spans="1:5" x14ac:dyDescent="0.2">
      <c r="A119" s="92">
        <v>5132</v>
      </c>
      <c r="B119" s="90" t="s">
        <v>412</v>
      </c>
      <c r="C119" s="93">
        <v>0</v>
      </c>
      <c r="D119" s="94">
        <f t="shared" si="0"/>
        <v>0</v>
      </c>
      <c r="E119" s="90"/>
    </row>
    <row r="120" spans="1:5" x14ac:dyDescent="0.2">
      <c r="A120" s="92">
        <v>5133</v>
      </c>
      <c r="B120" s="90" t="s">
        <v>413</v>
      </c>
      <c r="C120" s="93">
        <v>173260.41</v>
      </c>
      <c r="D120" s="94">
        <f t="shared" si="0"/>
        <v>6.6400525334756585E-2</v>
      </c>
      <c r="E120" s="90"/>
    </row>
    <row r="121" spans="1:5" x14ac:dyDescent="0.2">
      <c r="A121" s="92">
        <v>5134</v>
      </c>
      <c r="B121" s="90" t="s">
        <v>414</v>
      </c>
      <c r="C121" s="93">
        <v>52945.46</v>
      </c>
      <c r="D121" s="94">
        <f t="shared" si="0"/>
        <v>2.0290880981352528E-2</v>
      </c>
      <c r="E121" s="90"/>
    </row>
    <row r="122" spans="1:5" x14ac:dyDescent="0.2">
      <c r="A122" s="92">
        <v>5135</v>
      </c>
      <c r="B122" s="90" t="s">
        <v>415</v>
      </c>
      <c r="C122" s="93">
        <v>55093.31</v>
      </c>
      <c r="D122" s="94">
        <f t="shared" si="0"/>
        <v>2.1114025566663485E-2</v>
      </c>
      <c r="E122" s="90"/>
    </row>
    <row r="123" spans="1:5" x14ac:dyDescent="0.2">
      <c r="A123" s="92">
        <v>5136</v>
      </c>
      <c r="B123" s="90" t="s">
        <v>416</v>
      </c>
      <c r="C123" s="93">
        <v>34118.9</v>
      </c>
      <c r="D123" s="94">
        <f t="shared" si="0"/>
        <v>1.3075767763934222E-2</v>
      </c>
      <c r="E123" s="90"/>
    </row>
    <row r="124" spans="1:5" x14ac:dyDescent="0.2">
      <c r="A124" s="92">
        <v>5137</v>
      </c>
      <c r="B124" s="90" t="s">
        <v>417</v>
      </c>
      <c r="C124" s="93">
        <v>5668</v>
      </c>
      <c r="D124" s="94">
        <f t="shared" si="0"/>
        <v>2.1722110527003851E-3</v>
      </c>
      <c r="E124" s="90"/>
    </row>
    <row r="125" spans="1:5" x14ac:dyDescent="0.2">
      <c r="A125" s="92">
        <v>5138</v>
      </c>
      <c r="B125" s="90" t="s">
        <v>418</v>
      </c>
      <c r="C125" s="93">
        <v>0</v>
      </c>
      <c r="D125" s="94">
        <f t="shared" si="0"/>
        <v>0</v>
      </c>
      <c r="E125" s="90"/>
    </row>
    <row r="126" spans="1:5" x14ac:dyDescent="0.2">
      <c r="A126" s="92">
        <v>5139</v>
      </c>
      <c r="B126" s="90" t="s">
        <v>419</v>
      </c>
      <c r="C126" s="93">
        <v>41428.42</v>
      </c>
      <c r="D126" s="94">
        <f t="shared" si="0"/>
        <v>1.5877076891304461E-2</v>
      </c>
      <c r="E126" s="90"/>
    </row>
    <row r="127" spans="1:5" x14ac:dyDescent="0.2">
      <c r="A127" s="92">
        <v>5200</v>
      </c>
      <c r="B127" s="90" t="s">
        <v>420</v>
      </c>
      <c r="C127" s="93">
        <f>+C128+C129+C130+C131+C132+C133+C134+C135+C136+C137+C138+C139+C140+C141+C142+C143+C144+C145+C146+C147+C148+C149+C150+C151+C152+C153+C154+C155+C156+C157+C158+C159+C160+C161+C162+C163+C164+C165+C166+C167+C168+C169+C170+C17</f>
        <v>0</v>
      </c>
      <c r="D127" s="94">
        <f t="shared" si="0"/>
        <v>0</v>
      </c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424</v>
      </c>
      <c r="C131" s="93"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372</v>
      </c>
      <c r="C137" s="93">
        <v>0</v>
      </c>
      <c r="D137" s="94">
        <f t="shared" si="0"/>
        <v>0</v>
      </c>
      <c r="E137" s="90"/>
    </row>
    <row r="138" spans="1:5" x14ac:dyDescent="0.2">
      <c r="A138" s="92">
        <v>5241</v>
      </c>
      <c r="B138" s="90" t="s">
        <v>429</v>
      </c>
      <c r="C138" s="93">
        <v>0</v>
      </c>
      <c r="D138" s="94">
        <f t="shared" si="0"/>
        <v>0</v>
      </c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450</v>
      </c>
      <c r="C160" s="93">
        <f>+C161+C162+C163+C164+C165+C166+C167+C168+C169+C17</f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457</v>
      </c>
      <c r="C170" s="93">
        <f>+C171+C172+C173+C174+C175+C176+C177+C178+C179+C180+C181+C182+C183+C184</f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471</v>
      </c>
      <c r="C185" s="93">
        <f>+C186+C187+C188+C189+C190+C191+C192+C193+C194+C195+C196+C197+C198+C199+C200+C201+C202+C203+C204+C205+C206+C207+C208+C209+C210+C211+C212+C213+C214+C215+C216++C217++C218</f>
        <v>147351.85999999999</v>
      </c>
      <c r="D185" s="94">
        <f t="shared" si="1"/>
        <v>5.6471301857438198E-2</v>
      </c>
      <c r="E185" s="90"/>
    </row>
    <row r="186" spans="1:5" x14ac:dyDescent="0.2">
      <c r="A186" s="92">
        <v>5510</v>
      </c>
      <c r="B186" s="90" t="s">
        <v>472</v>
      </c>
      <c r="C186" s="93">
        <v>0</v>
      </c>
      <c r="D186" s="94">
        <f t="shared" si="1"/>
        <v>0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475</v>
      </c>
      <c r="C189" s="93">
        <v>0</v>
      </c>
      <c r="D189" s="94">
        <f t="shared" si="1"/>
        <v>0</v>
      </c>
      <c r="E189" s="90"/>
    </row>
    <row r="190" spans="1:5" x14ac:dyDescent="0.2">
      <c r="A190" s="92">
        <v>5514</v>
      </c>
      <c r="B190" s="90" t="s">
        <v>476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5515</v>
      </c>
      <c r="B191" s="90" t="s">
        <v>477</v>
      </c>
      <c r="C191" s="93">
        <v>71048.100000000006</v>
      </c>
      <c r="D191" s="94">
        <f t="shared" si="1"/>
        <v>2.7228558238066733E-2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76303.759999999995</v>
      </c>
      <c r="D193" s="94">
        <f t="shared" si="1"/>
        <v>2.9242743619371472E-2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>
        <f t="shared" si="1"/>
        <v>0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f>+C219+C220</f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>
        <f t="shared" si="1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18" sqref="B18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1" zoomScale="122" zoomScaleNormal="122" workbookViewId="0">
      <selection activeCell="C14" sqref="C14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2" t="str">
        <f>ESF!A1</f>
        <v>Fideicomiso Museo de la Ciudad de León</v>
      </c>
      <c r="B1" s="152"/>
      <c r="C1" s="152"/>
      <c r="D1" s="68" t="s">
        <v>222</v>
      </c>
      <c r="E1" s="69">
        <f>ESF!H1</f>
        <v>2019</v>
      </c>
    </row>
    <row r="2" spans="1:5" ht="18.95" customHeight="1" x14ac:dyDescent="0.2">
      <c r="A2" s="152" t="s">
        <v>500</v>
      </c>
      <c r="B2" s="152"/>
      <c r="C2" s="152"/>
      <c r="D2" s="68" t="s">
        <v>224</v>
      </c>
      <c r="E2" s="69" t="str">
        <f>ESF!H2</f>
        <v>Trimestral</v>
      </c>
    </row>
    <row r="3" spans="1:5" ht="18.95" customHeight="1" x14ac:dyDescent="0.2">
      <c r="A3" s="152" t="str">
        <f>ESF!A3</f>
        <v>Correspondiente del 1 de enero al 31 de diciembre de 2019</v>
      </c>
      <c r="B3" s="152"/>
      <c r="C3" s="152"/>
      <c r="D3" s="68" t="s">
        <v>226</v>
      </c>
      <c r="E3" s="69">
        <f>ESF!H3</f>
        <v>1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5918104.5</v>
      </c>
      <c r="D8" s="70" t="s">
        <v>659</v>
      </c>
      <c r="E8" s="70" t="s">
        <v>660</v>
      </c>
    </row>
    <row r="9" spans="1:5" x14ac:dyDescent="0.2">
      <c r="A9" s="74">
        <v>3120</v>
      </c>
      <c r="B9" s="70" t="s">
        <v>501</v>
      </c>
      <c r="C9" s="75">
        <v>0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724210.21</v>
      </c>
      <c r="D14" s="70" t="s">
        <v>661</v>
      </c>
    </row>
    <row r="15" spans="1:5" x14ac:dyDescent="0.2">
      <c r="A15" s="74">
        <v>3220</v>
      </c>
      <c r="B15" s="70" t="s">
        <v>505</v>
      </c>
      <c r="C15" s="75">
        <v>2371424.62</v>
      </c>
      <c r="D15" s="70" t="s">
        <v>661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6" sqref="B6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0" workbookViewId="0">
      <selection activeCell="C46" sqref="C46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2" t="str">
        <f>ESF!A1</f>
        <v>Fideicomiso Museo de la Ciudad de León</v>
      </c>
      <c r="B1" s="152"/>
      <c r="C1" s="152"/>
      <c r="D1" s="68" t="s">
        <v>222</v>
      </c>
      <c r="E1" s="69">
        <f>ESF!H1</f>
        <v>2019</v>
      </c>
    </row>
    <row r="2" spans="1:5" s="76" customFormat="1" ht="18.95" customHeight="1" x14ac:dyDescent="0.25">
      <c r="A2" s="152" t="s">
        <v>518</v>
      </c>
      <c r="B2" s="152"/>
      <c r="C2" s="152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52" t="str">
        <f>ESF!A3</f>
        <v>Correspondiente del 1 de enero al 31 de diciembre de 2019</v>
      </c>
      <c r="B3" s="152"/>
      <c r="C3" s="152"/>
      <c r="D3" s="68" t="s">
        <v>226</v>
      </c>
      <c r="E3" s="69">
        <f>ESF!H3</f>
        <v>1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6778.45</v>
      </c>
      <c r="D8" s="75">
        <v>10473.07</v>
      </c>
      <c r="E8" s="75">
        <f t="shared" ref="E8:E15" si="0">+C8-D8</f>
        <v>-3694.62</v>
      </c>
    </row>
    <row r="9" spans="1:5" x14ac:dyDescent="0.2">
      <c r="A9" s="74">
        <v>1112</v>
      </c>
      <c r="B9" s="70" t="s">
        <v>520</v>
      </c>
      <c r="C9" s="75">
        <v>1072154.7</v>
      </c>
      <c r="D9" s="75">
        <v>497209.34</v>
      </c>
      <c r="E9" s="75">
        <f t="shared" si="0"/>
        <v>574945.35999999987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  <c r="E10" s="75">
        <f t="shared" si="0"/>
        <v>0</v>
      </c>
    </row>
    <row r="11" spans="1:5" x14ac:dyDescent="0.2">
      <c r="A11" s="74">
        <v>1114</v>
      </c>
      <c r="B11" s="70" t="s">
        <v>228</v>
      </c>
      <c r="C11" s="75">
        <v>1292924.57</v>
      </c>
      <c r="D11" s="75">
        <v>1215214.6200000001</v>
      </c>
      <c r="E11" s="75">
        <f t="shared" si="0"/>
        <v>77709.949999999953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  <c r="E12" s="75">
        <f t="shared" si="0"/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  <c r="E13" s="75">
        <f t="shared" si="0"/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  <c r="E14" s="75">
        <f t="shared" si="0"/>
        <v>0</v>
      </c>
    </row>
    <row r="15" spans="1:5" x14ac:dyDescent="0.2">
      <c r="A15" s="74">
        <v>1110</v>
      </c>
      <c r="B15" s="70" t="s">
        <v>524</v>
      </c>
      <c r="C15" s="75">
        <f>SUM(C8:C14)</f>
        <v>2371857.7199999997</v>
      </c>
      <c r="D15" s="75">
        <f>SUM(D8:D14)</f>
        <v>1722897.0300000003</v>
      </c>
      <c r="E15" s="75">
        <f t="shared" si="0"/>
        <v>648960.68999999948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f>+C21+C22+C23+C24+C25+C26+C27</f>
        <v>0</v>
      </c>
    </row>
    <row r="21" spans="1:5" x14ac:dyDescent="0.2">
      <c r="A21" s="74">
        <v>1231</v>
      </c>
      <c r="B21" s="70" t="s">
        <v>261</v>
      </c>
      <c r="C21" s="75">
        <v>0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0</v>
      </c>
    </row>
    <row r="24" spans="1:5" x14ac:dyDescent="0.2">
      <c r="A24" s="74">
        <v>1234</v>
      </c>
      <c r="B24" s="70" t="s">
        <v>264</v>
      </c>
      <c r="C24" s="75">
        <v>0</v>
      </c>
    </row>
    <row r="25" spans="1:5" x14ac:dyDescent="0.2">
      <c r="A25" s="74">
        <v>1235</v>
      </c>
      <c r="B25" s="70" t="s">
        <v>265</v>
      </c>
      <c r="C25" s="75">
        <v>0</v>
      </c>
    </row>
    <row r="26" spans="1:5" x14ac:dyDescent="0.2">
      <c r="A26" s="74">
        <v>1236</v>
      </c>
      <c r="B26" s="70" t="s">
        <v>266</v>
      </c>
      <c r="C26" s="75">
        <v>0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75">
        <f>+C29+C30+C31+C32+C33+C34+C35+C36</f>
        <v>80307.259999999995</v>
      </c>
    </row>
    <row r="29" spans="1:5" x14ac:dyDescent="0.2">
      <c r="A29" s="74">
        <v>1241</v>
      </c>
      <c r="B29" s="70" t="s">
        <v>269</v>
      </c>
      <c r="C29" s="75">
        <f>80307.26</f>
        <v>80307.259999999995</v>
      </c>
    </row>
    <row r="30" spans="1:5" x14ac:dyDescent="0.2">
      <c r="A30" s="74">
        <v>1242</v>
      </c>
      <c r="B30" s="70" t="s">
        <v>270</v>
      </c>
      <c r="C30" s="75">
        <v>0</v>
      </c>
    </row>
    <row r="31" spans="1:5" x14ac:dyDescent="0.2">
      <c r="A31" s="74">
        <v>1243</v>
      </c>
      <c r="B31" s="70" t="s">
        <v>271</v>
      </c>
      <c r="C31" s="75">
        <v>0</v>
      </c>
    </row>
    <row r="32" spans="1:5" x14ac:dyDescent="0.2">
      <c r="A32" s="74">
        <v>1244</v>
      </c>
      <c r="B32" s="70" t="s">
        <v>272</v>
      </c>
      <c r="C32" s="75">
        <v>0</v>
      </c>
    </row>
    <row r="33" spans="1:5" x14ac:dyDescent="0.2">
      <c r="A33" s="74">
        <v>1245</v>
      </c>
      <c r="B33" s="70" t="s">
        <v>273</v>
      </c>
      <c r="C33" s="75">
        <v>0</v>
      </c>
    </row>
    <row r="34" spans="1:5" x14ac:dyDescent="0.2">
      <c r="A34" s="74">
        <v>1246</v>
      </c>
      <c r="B34" s="70" t="s">
        <v>274</v>
      </c>
      <c r="C34" s="75">
        <v>0</v>
      </c>
    </row>
    <row r="35" spans="1:5" x14ac:dyDescent="0.2">
      <c r="A35" s="74">
        <v>1247</v>
      </c>
      <c r="B35" s="70" t="s">
        <v>275</v>
      </c>
      <c r="C35" s="75">
        <v>0</v>
      </c>
    </row>
    <row r="36" spans="1:5" x14ac:dyDescent="0.2">
      <c r="A36" s="74">
        <v>1248</v>
      </c>
      <c r="B36" s="70" t="s">
        <v>276</v>
      </c>
      <c r="C36" s="75">
        <v>0</v>
      </c>
    </row>
    <row r="37" spans="1:5" x14ac:dyDescent="0.2">
      <c r="A37" s="74">
        <v>1250</v>
      </c>
      <c r="B37" s="70" t="s">
        <v>278</v>
      </c>
      <c r="C37" s="75">
        <f>+C38+C39+C40+C41+C42</f>
        <v>78912.399999999994</v>
      </c>
      <c r="D37" s="70" t="s">
        <v>662</v>
      </c>
      <c r="E37" s="75">
        <v>78912.399999999994</v>
      </c>
    </row>
    <row r="38" spans="1:5" x14ac:dyDescent="0.2">
      <c r="A38" s="74">
        <v>1251</v>
      </c>
      <c r="B38" s="70" t="s">
        <v>279</v>
      </c>
      <c r="C38" s="75">
        <v>78912.399999999994</v>
      </c>
    </row>
    <row r="39" spans="1:5" x14ac:dyDescent="0.2">
      <c r="A39" s="74">
        <v>1252</v>
      </c>
      <c r="B39" s="70" t="s">
        <v>280</v>
      </c>
      <c r="C39" s="75">
        <v>0</v>
      </c>
    </row>
    <row r="40" spans="1:5" x14ac:dyDescent="0.2">
      <c r="A40" s="74">
        <v>1253</v>
      </c>
      <c r="B40" s="70" t="s">
        <v>281</v>
      </c>
      <c r="C40" s="75">
        <v>0</v>
      </c>
    </row>
    <row r="41" spans="1:5" x14ac:dyDescent="0.2">
      <c r="A41" s="74">
        <v>1254</v>
      </c>
      <c r="B41" s="70" t="s">
        <v>282</v>
      </c>
      <c r="C41" s="75">
        <v>0</v>
      </c>
    </row>
    <row r="42" spans="1:5" x14ac:dyDescent="0.2">
      <c r="A42" s="74">
        <v>1259</v>
      </c>
      <c r="B42" s="70" t="s">
        <v>283</v>
      </c>
      <c r="C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f>+C47+C48+C49+C50+C51+C52+C53+C54+C55</f>
        <v>147351.85999999999</v>
      </c>
      <c r="D46" s="75">
        <f>+D47+D48+D49+D50+D51+D52+D53+D54+D55</f>
        <v>146238</v>
      </c>
    </row>
    <row r="47" spans="1:5" x14ac:dyDescent="0.2">
      <c r="A47" s="74">
        <v>5510</v>
      </c>
      <c r="B47" s="70" t="s">
        <v>472</v>
      </c>
      <c r="C47" s="75">
        <v>0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477</v>
      </c>
      <c r="C52" s="75">
        <v>71048.100000000006</v>
      </c>
      <c r="D52" s="75">
        <v>75390.320000000007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76303.759999999995</v>
      </c>
      <c r="D54" s="75">
        <v>70847.679999999993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f>+C57+C58</f>
        <v>0</v>
      </c>
      <c r="D56" s="75">
        <f>+D57+D58</f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f>+C60+C61+C62+C63+C64</f>
        <v>0</v>
      </c>
      <c r="D59" s="75">
        <f>+D60+D61+D62+D63+D64</f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f>+C66</f>
        <v>0</v>
      </c>
      <c r="D65" s="75">
        <f>+D66</f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f>+C68</f>
        <v>0</v>
      </c>
      <c r="D67" s="75">
        <f>+D68</f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f>+C70+C71+C72+C73+C74+C75+C76+C77</f>
        <v>0</v>
      </c>
      <c r="D69" s="75">
        <f>+D70+D71+D72+D73+D74+D75+D76+D77</f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f>+C79+C80</f>
        <v>0</v>
      </c>
      <c r="D78" s="75">
        <f>+D79+D80</f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5" sqref="B15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153" t="s">
        <v>646</v>
      </c>
      <c r="B1" s="154"/>
      <c r="C1" s="155"/>
    </row>
    <row r="2" spans="1:3" s="78" customFormat="1" ht="18" customHeight="1" x14ac:dyDescent="0.25">
      <c r="A2" s="156" t="s">
        <v>530</v>
      </c>
      <c r="B2" s="157"/>
      <c r="C2" s="158"/>
    </row>
    <row r="3" spans="1:3" s="78" customFormat="1" ht="18" customHeight="1" x14ac:dyDescent="0.25">
      <c r="A3" s="156" t="s">
        <v>670</v>
      </c>
      <c r="B3" s="157"/>
      <c r="C3" s="158"/>
    </row>
    <row r="4" spans="1:3" s="80" customFormat="1" ht="18" customHeight="1" x14ac:dyDescent="0.2">
      <c r="A4" s="159" t="s">
        <v>526</v>
      </c>
      <c r="B4" s="160"/>
      <c r="C4" s="161"/>
    </row>
    <row r="5" spans="1:3" x14ac:dyDescent="0.2">
      <c r="A5" s="95" t="s">
        <v>566</v>
      </c>
      <c r="B5" s="95"/>
      <c r="C5" s="96">
        <v>3480884.95</v>
      </c>
    </row>
    <row r="6" spans="1:3" x14ac:dyDescent="0.2">
      <c r="A6" s="97"/>
      <c r="B6" s="98"/>
      <c r="C6" s="99"/>
    </row>
    <row r="7" spans="1:3" x14ac:dyDescent="0.2">
      <c r="A7" s="108" t="s">
        <v>567</v>
      </c>
      <c r="B7" s="108"/>
      <c r="C7" s="100">
        <f>SUM(C8:C13)</f>
        <v>0</v>
      </c>
    </row>
    <row r="8" spans="1:3" x14ac:dyDescent="0.2">
      <c r="A8" s="116" t="s">
        <v>568</v>
      </c>
      <c r="B8" s="115" t="s">
        <v>375</v>
      </c>
      <c r="C8" s="101">
        <v>0</v>
      </c>
    </row>
    <row r="9" spans="1:3" x14ac:dyDescent="0.2">
      <c r="A9" s="102" t="s">
        <v>569</v>
      </c>
      <c r="B9" s="103" t="s">
        <v>578</v>
      </c>
      <c r="C9" s="101">
        <v>0</v>
      </c>
    </row>
    <row r="10" spans="1:3" x14ac:dyDescent="0.2">
      <c r="A10" s="102" t="s">
        <v>570</v>
      </c>
      <c r="B10" s="103" t="s">
        <v>383</v>
      </c>
      <c r="C10" s="101">
        <v>0</v>
      </c>
    </row>
    <row r="11" spans="1:3" x14ac:dyDescent="0.2">
      <c r="A11" s="102" t="s">
        <v>571</v>
      </c>
      <c r="B11" s="103" t="s">
        <v>384</v>
      </c>
      <c r="C11" s="101">
        <v>0</v>
      </c>
    </row>
    <row r="12" spans="1:3" x14ac:dyDescent="0.2">
      <c r="A12" s="102" t="s">
        <v>572</v>
      </c>
      <c r="B12" s="103" t="s">
        <v>385</v>
      </c>
      <c r="C12" s="101">
        <v>0</v>
      </c>
    </row>
    <row r="13" spans="1:3" x14ac:dyDescent="0.2">
      <c r="A13" s="104" t="s">
        <v>573</v>
      </c>
      <c r="B13" s="105" t="s">
        <v>574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0</v>
      </c>
    </row>
    <row r="16" spans="1:3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3480884.95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0" workbookViewId="0">
      <selection activeCell="C39" sqref="C39"/>
    </sheetView>
  </sheetViews>
  <sheetFormatPr baseColWidth="10" defaultColWidth="11.42578125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162" t="s">
        <v>646</v>
      </c>
      <c r="B1" s="163"/>
      <c r="C1" s="164"/>
    </row>
    <row r="2" spans="1:3" s="81" customFormat="1" ht="18.95" customHeight="1" x14ac:dyDescent="0.25">
      <c r="A2" s="165" t="s">
        <v>531</v>
      </c>
      <c r="B2" s="166"/>
      <c r="C2" s="167"/>
    </row>
    <row r="3" spans="1:3" s="81" customFormat="1" ht="18.95" customHeight="1" x14ac:dyDescent="0.25">
      <c r="A3" s="165" t="s">
        <v>670</v>
      </c>
      <c r="B3" s="166"/>
      <c r="C3" s="167"/>
    </row>
    <row r="4" spans="1:3" x14ac:dyDescent="0.2">
      <c r="A4" s="159" t="s">
        <v>526</v>
      </c>
      <c r="B4" s="160"/>
      <c r="C4" s="161"/>
    </row>
    <row r="5" spans="1:3" x14ac:dyDescent="0.2">
      <c r="A5" s="125" t="s">
        <v>579</v>
      </c>
      <c r="B5" s="95"/>
      <c r="C5" s="118">
        <v>2609322.88</v>
      </c>
    </row>
    <row r="6" spans="1:3" x14ac:dyDescent="0.2">
      <c r="A6" s="119"/>
      <c r="B6" s="98"/>
      <c r="C6" s="120"/>
    </row>
    <row r="7" spans="1:3" x14ac:dyDescent="0.2">
      <c r="A7" s="108" t="s">
        <v>580</v>
      </c>
      <c r="B7" s="121"/>
      <c r="C7" s="100">
        <f>SUM(C8:C28)</f>
        <v>0</v>
      </c>
    </row>
    <row r="8" spans="1:3" x14ac:dyDescent="0.2">
      <c r="A8" s="126">
        <v>2.1</v>
      </c>
      <c r="B8" s="127" t="s">
        <v>403</v>
      </c>
      <c r="C8" s="128">
        <v>0</v>
      </c>
    </row>
    <row r="9" spans="1:3" x14ac:dyDescent="0.2">
      <c r="A9" s="126">
        <v>2.2000000000000002</v>
      </c>
      <c r="B9" s="127" t="s">
        <v>400</v>
      </c>
      <c r="C9" s="128">
        <v>0</v>
      </c>
    </row>
    <row r="10" spans="1:3" x14ac:dyDescent="0.2">
      <c r="A10" s="135">
        <v>2.2999999999999998</v>
      </c>
      <c r="B10" s="117" t="s">
        <v>269</v>
      </c>
      <c r="C10" s="128">
        <v>0</v>
      </c>
    </row>
    <row r="11" spans="1:3" x14ac:dyDescent="0.2">
      <c r="A11" s="135">
        <v>2.4</v>
      </c>
      <c r="B11" s="117" t="s">
        <v>270</v>
      </c>
      <c r="C11" s="128">
        <v>0</v>
      </c>
    </row>
    <row r="12" spans="1:3" x14ac:dyDescent="0.2">
      <c r="A12" s="135">
        <v>2.5</v>
      </c>
      <c r="B12" s="117" t="s">
        <v>271</v>
      </c>
      <c r="C12" s="128">
        <v>0</v>
      </c>
    </row>
    <row r="13" spans="1:3" x14ac:dyDescent="0.2">
      <c r="A13" s="135">
        <v>2.6</v>
      </c>
      <c r="B13" s="117" t="s">
        <v>272</v>
      </c>
      <c r="C13" s="128">
        <v>0</v>
      </c>
    </row>
    <row r="14" spans="1:3" x14ac:dyDescent="0.2">
      <c r="A14" s="135">
        <v>2.7</v>
      </c>
      <c r="B14" s="117" t="s">
        <v>273</v>
      </c>
      <c r="C14" s="128">
        <v>0</v>
      </c>
    </row>
    <row r="15" spans="1:3" x14ac:dyDescent="0.2">
      <c r="A15" s="135">
        <v>2.8</v>
      </c>
      <c r="B15" s="117" t="s">
        <v>274</v>
      </c>
      <c r="C15" s="128">
        <v>0</v>
      </c>
    </row>
    <row r="16" spans="1:3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0</v>
      </c>
    </row>
    <row r="18" spans="1:3" x14ac:dyDescent="0.2">
      <c r="A18" s="135" t="s">
        <v>611</v>
      </c>
      <c r="B18" s="117" t="s">
        <v>278</v>
      </c>
      <c r="C18" s="128">
        <v>0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0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0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147351.85999999999</v>
      </c>
    </row>
    <row r="31" spans="1:3" x14ac:dyDescent="0.2">
      <c r="A31" s="135" t="s">
        <v>601</v>
      </c>
      <c r="B31" s="117" t="s">
        <v>472</v>
      </c>
      <c r="C31" s="128">
        <v>147351.85999999999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3" x14ac:dyDescent="0.2">
      <c r="A33" s="135" t="s">
        <v>603</v>
      </c>
      <c r="B33" s="117" t="s">
        <v>482</v>
      </c>
      <c r="C33" s="128">
        <v>0</v>
      </c>
    </row>
    <row r="34" spans="1:3" x14ac:dyDescent="0.2">
      <c r="A34" s="135" t="s">
        <v>604</v>
      </c>
      <c r="B34" s="117" t="s">
        <v>605</v>
      </c>
      <c r="C34" s="128">
        <v>0</v>
      </c>
    </row>
    <row r="35" spans="1:3" x14ac:dyDescent="0.2">
      <c r="A35" s="135" t="s">
        <v>606</v>
      </c>
      <c r="B35" s="117" t="s">
        <v>607</v>
      </c>
      <c r="C35" s="128">
        <v>0</v>
      </c>
    </row>
    <row r="36" spans="1:3" x14ac:dyDescent="0.2">
      <c r="A36" s="135" t="s">
        <v>608</v>
      </c>
      <c r="B36" s="117" t="s">
        <v>490</v>
      </c>
      <c r="C36" s="128">
        <v>0</v>
      </c>
    </row>
    <row r="37" spans="1:3" x14ac:dyDescent="0.2">
      <c r="A37" s="135" t="s">
        <v>609</v>
      </c>
      <c r="B37" s="127" t="s">
        <v>610</v>
      </c>
      <c r="C37" s="134">
        <v>0</v>
      </c>
    </row>
    <row r="38" spans="1:3" x14ac:dyDescent="0.2">
      <c r="A38" s="119"/>
      <c r="B38" s="122"/>
      <c r="C38" s="123"/>
    </row>
    <row r="39" spans="1:3" x14ac:dyDescent="0.2">
      <c r="A39" s="124" t="s">
        <v>117</v>
      </c>
      <c r="B39" s="95"/>
      <c r="C39" s="96">
        <f>C5-C7+C30</f>
        <v>2756674.7399999998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22" workbookViewId="0">
      <selection activeCell="F41" sqref="F41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2" t="str">
        <f>'Notas a los Edos Financieros'!A1</f>
        <v>Fideicomiso Museo de la Ciudad de León</v>
      </c>
      <c r="B1" s="168"/>
      <c r="C1" s="168"/>
      <c r="D1" s="168"/>
      <c r="E1" s="168"/>
      <c r="F1" s="168"/>
      <c r="G1" s="68" t="s">
        <v>222</v>
      </c>
      <c r="H1" s="69">
        <f>'Notas a los Edos Financieros'!E1</f>
        <v>2019</v>
      </c>
    </row>
    <row r="2" spans="1:10" ht="18.95" customHeight="1" x14ac:dyDescent="0.2">
      <c r="A2" s="152" t="s">
        <v>532</v>
      </c>
      <c r="B2" s="168"/>
      <c r="C2" s="168"/>
      <c r="D2" s="168"/>
      <c r="E2" s="168"/>
      <c r="F2" s="168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69" t="str">
        <f>'Notas a los Edos Financieros'!A3</f>
        <v>Correspondiente del 1 de enero al 31 de diciembre de 2019</v>
      </c>
      <c r="B3" s="170"/>
      <c r="C3" s="170"/>
      <c r="D3" s="170"/>
      <c r="E3" s="170"/>
      <c r="F3" s="170"/>
      <c r="G3" s="68" t="s">
        <v>226</v>
      </c>
      <c r="H3" s="69">
        <f>'Notas a los Edos Financieros'!E3</f>
        <v>1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6775350</v>
      </c>
      <c r="E36" s="75">
        <v>0</v>
      </c>
      <c r="F36" s="75">
        <v>6775350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0</v>
      </c>
      <c r="E37" s="75">
        <v>5928689</v>
      </c>
      <c r="F37" s="75">
        <v>5928689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34112</v>
      </c>
      <c r="E39" s="75">
        <v>0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846661</v>
      </c>
      <c r="F40" s="75">
        <v>846661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6806350</v>
      </c>
      <c r="F41" s="75">
        <v>6806350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5558341</v>
      </c>
      <c r="E42" s="75">
        <v>569505.35</v>
      </c>
      <c r="F42" s="75">
        <v>6236844.6500000004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41776</v>
      </c>
      <c r="E44" s="75">
        <v>0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19648</v>
      </c>
      <c r="E45" s="75">
        <v>0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0</v>
      </c>
      <c r="E46" s="75">
        <v>0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5553705</v>
      </c>
      <c r="E47" s="75">
        <v>0</v>
      </c>
      <c r="F4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1" t="s">
        <v>37</v>
      </c>
      <c r="B5" s="171"/>
      <c r="C5" s="171"/>
      <c r="D5" s="171"/>
      <c r="E5" s="171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72" t="s">
        <v>39</v>
      </c>
      <c r="C10" s="172"/>
      <c r="D10" s="172"/>
      <c r="E10" s="172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72" t="s">
        <v>41</v>
      </c>
      <c r="C12" s="172"/>
      <c r="D12" s="172"/>
      <c r="E12" s="172"/>
    </row>
    <row r="13" spans="1:8" s="7" customFormat="1" ht="26.1" customHeight="1" x14ac:dyDescent="0.2">
      <c r="A13" s="142" t="s">
        <v>644</v>
      </c>
      <c r="B13" s="172" t="s">
        <v>42</v>
      </c>
      <c r="C13" s="172"/>
      <c r="D13" s="172"/>
      <c r="E13" s="172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3" t="s">
        <v>45</v>
      </c>
      <c r="C31" s="173"/>
      <c r="D31" s="173"/>
      <c r="E31" s="173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2019-02-13T21:19:08Z</cp:lastPrinted>
  <dcterms:created xsi:type="dcterms:W3CDTF">2012-12-11T20:36:24Z</dcterms:created>
  <dcterms:modified xsi:type="dcterms:W3CDTF">2020-01-23T17:51:13Z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